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лена Анатольевна\Desktop\Документы Бухгалтерии на 13 марта 2017\Бухгалтерия\КЭС - 2\Департамент\2016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0" i="1"/>
  <c r="E21" i="1"/>
  <c r="E20" i="1"/>
  <c r="E19" i="1"/>
  <c r="E18" i="1"/>
  <c r="E10" i="1" l="1"/>
  <c r="E64" i="1" l="1"/>
  <c r="F64" i="1" s="1"/>
  <c r="F9" i="1"/>
  <c r="D72" i="1"/>
  <c r="D22" i="1"/>
  <c r="F20" i="1" l="1"/>
  <c r="F42" i="1"/>
  <c r="F40" i="1"/>
  <c r="F21" i="1"/>
  <c r="F63" i="1" s="1"/>
  <c r="F72" i="1" s="1"/>
  <c r="F18" i="1"/>
  <c r="E35" i="1"/>
  <c r="F35" i="1" s="1"/>
  <c r="E34" i="1"/>
  <c r="F34" i="1" s="1"/>
  <c r="E29" i="1"/>
  <c r="F29" i="1" s="1"/>
  <c r="E25" i="1"/>
  <c r="F25" i="1" s="1"/>
  <c r="F19" i="1"/>
  <c r="E41" i="1" l="1"/>
  <c r="E63" i="1"/>
  <c r="E72" i="1" s="1"/>
  <c r="D17" i="1"/>
  <c r="E57" i="1" l="1"/>
  <c r="D41" i="1"/>
  <c r="D16" i="1"/>
  <c r="E17" i="1"/>
  <c r="F11" i="1"/>
  <c r="E11" i="1"/>
  <c r="F57" i="1" l="1"/>
  <c r="F41" i="1"/>
  <c r="E22" i="1"/>
  <c r="E16" i="1"/>
  <c r="D51" i="1"/>
  <c r="D75" i="1" s="1"/>
  <c r="F22" i="1"/>
  <c r="F17" i="1"/>
  <c r="F16" i="1" s="1"/>
  <c r="E51" i="1" l="1"/>
  <c r="E75" i="1" s="1"/>
  <c r="E12" i="1" s="1"/>
  <c r="F51" i="1"/>
  <c r="F75" i="1" s="1"/>
  <c r="F12" i="1" l="1"/>
</calcChain>
</file>

<file path=xl/sharedStrings.xml><?xml version="1.0" encoding="utf-8"?>
<sst xmlns="http://schemas.openxmlformats.org/spreadsheetml/2006/main" count="208" uniqueCount="138">
  <si>
    <t>№ п/п</t>
  </si>
  <si>
    <t>Показатели</t>
  </si>
  <si>
    <t>Единица измерения</t>
  </si>
  <si>
    <t>2017 год  утверждено</t>
  </si>
  <si>
    <t>2018 год план</t>
  </si>
  <si>
    <t>2019 год план</t>
  </si>
  <si>
    <t>Расчет расходов на 2018 - 2019 гг.</t>
  </si>
  <si>
    <t xml:space="preserve">Расчет коэффициента индексации </t>
  </si>
  <si>
    <t>1.1</t>
  </si>
  <si>
    <t>1.2</t>
  </si>
  <si>
    <t>1.3</t>
  </si>
  <si>
    <t>инфляция</t>
  </si>
  <si>
    <t>%</t>
  </si>
  <si>
    <t>индекс эффективности операционных расходов</t>
  </si>
  <si>
    <t>количество активов</t>
  </si>
  <si>
    <t>у.е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</si>
  <si>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</si>
  <si>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</si>
  <si>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</si>
  <si>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1.4</t>
  </si>
  <si>
    <t>1.5</t>
  </si>
  <si>
    <t>1.6</t>
  </si>
  <si>
    <t>Расчет подконтрольных расходов</t>
  </si>
  <si>
    <t>Материальные затраты</t>
  </si>
  <si>
    <t>тыс.руб.</t>
  </si>
  <si>
    <t>2.1</t>
  </si>
  <si>
    <t xml:space="preserve"> Вспомогательные материалы:</t>
  </si>
  <si>
    <t>2.1.1</t>
  </si>
  <si>
    <t>2.1.1.1</t>
  </si>
  <si>
    <t>ГСМ</t>
  </si>
  <si>
    <t>2.1.1.2</t>
  </si>
  <si>
    <t>Прочие вспомогательные материалы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</si>
  <si>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</si>
  <si>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2.1.2</t>
  </si>
  <si>
    <t>2.3.2</t>
  </si>
  <si>
    <t>2.2.</t>
  </si>
  <si>
    <t>Расходы на оплату труда</t>
  </si>
  <si>
    <t>2.3</t>
  </si>
  <si>
    <t>Прочие расходы, всего, в т.ч.</t>
  </si>
  <si>
    <t>Ремонт основных фондов</t>
  </si>
  <si>
    <t>Работы  и услуги непроизводственного характера</t>
  </si>
  <si>
    <t>Услуги связи</t>
  </si>
  <si>
    <t>Расходы на охрану и пожарную безопасность</t>
  </si>
  <si>
    <t>Расходы на услуги коммунального хозяйства</t>
  </si>
  <si>
    <t>Расходы на юридические услуги</t>
  </si>
  <si>
    <t>Расходы на информационные услуги, услуги Интернет</t>
  </si>
  <si>
    <t>Расходы на консультационные услуги</t>
  </si>
  <si>
    <t>Расходы на аудиторские услуги</t>
  </si>
  <si>
    <t>Расходы на сертификацию</t>
  </si>
  <si>
    <t>Транспортные услуги</t>
  </si>
  <si>
    <t>Расходы на обеспечение нормальных условий труда и мер по технике безопасности</t>
  </si>
  <si>
    <t>Расходы на командировки и представительские расходы</t>
  </si>
  <si>
    <t>Расходы на подготовку кадров</t>
  </si>
  <si>
    <t>Расходы на страхование</t>
  </si>
  <si>
    <t>Целевые средства на НИОКР</t>
  </si>
  <si>
    <t>Содержание управляющей компании</t>
  </si>
  <si>
    <t>Другие прочие расходы</t>
  </si>
  <si>
    <t>2.3.1</t>
  </si>
  <si>
    <t>2.3.2.1</t>
  </si>
  <si>
    <t>2.3.2.2</t>
  </si>
  <si>
    <t>2.3.2.3</t>
  </si>
  <si>
    <t>2.3.2.4.</t>
  </si>
  <si>
    <t>2.3.2.5</t>
  </si>
  <si>
    <t>2.3.2.6</t>
  </si>
  <si>
    <t>2.3.2.7</t>
  </si>
  <si>
    <t>2.3.2.8</t>
  </si>
  <si>
    <t>2.3.2.9</t>
  </si>
  <si>
    <t>2.3.2.10</t>
  </si>
  <si>
    <t>2.3.2.11</t>
  </si>
  <si>
    <t>2.3.2.12</t>
  </si>
  <si>
    <t>2.3.2.13</t>
  </si>
  <si>
    <t>2.3.2.14</t>
  </si>
  <si>
    <t>2.3.2.15</t>
  </si>
  <si>
    <t>2.3.2.16</t>
  </si>
  <si>
    <t>3.1</t>
  </si>
  <si>
    <t>Внереализационные расходы</t>
  </si>
  <si>
    <t>Расходы на услуги банков</t>
  </si>
  <si>
    <t>% за пользование кредитом</t>
  </si>
  <si>
    <t>Расходы на формирование резервов по сомнительным долгам</t>
  </si>
  <si>
    <t xml:space="preserve">Другие внереализационные расходы </t>
  </si>
  <si>
    <t>3</t>
  </si>
  <si>
    <t>3.2</t>
  </si>
  <si>
    <t>3.3</t>
  </si>
  <si>
    <t>3.4</t>
  </si>
  <si>
    <t>Расходы, не учитываемые в целях налогооблажения</t>
  </si>
  <si>
    <t xml:space="preserve">тыс.руб. </t>
  </si>
  <si>
    <t>Дивиденды</t>
  </si>
  <si>
    <t>Денежные выплаты социального характера (по коллективному договору)</t>
  </si>
  <si>
    <t>Резервный фонд</t>
  </si>
  <si>
    <t>Прочие расходы из прибыли</t>
  </si>
  <si>
    <t>4.1</t>
  </si>
  <si>
    <t>4.2</t>
  </si>
  <si>
    <t>4.3</t>
  </si>
  <si>
    <t>4.4</t>
  </si>
  <si>
    <t>Итого подконтрольные расходы</t>
  </si>
  <si>
    <t>Расчет неподконтрольных расходов</t>
  </si>
  <si>
    <t>Оплата услуг ОАО «ФСК ЕЭС»</t>
  </si>
  <si>
    <t>Электроэнергия на хоз. Нужды</t>
  </si>
  <si>
    <t>Теплоэнергия</t>
  </si>
  <si>
    <t>Плата за аренду имущества  и лизинг</t>
  </si>
  <si>
    <t>Налоги, всего, в т.ч.</t>
  </si>
  <si>
    <t>Плата за землю</t>
  </si>
  <si>
    <t>Транспортный налог</t>
  </si>
  <si>
    <t>Прочие налоги и сборы</t>
  </si>
  <si>
    <t>Налог на имущество</t>
  </si>
  <si>
    <t xml:space="preserve">Отчисления на социальные нужды </t>
  </si>
  <si>
    <t>Прочие неподконтрольные расходы</t>
  </si>
  <si>
    <t>Налог на прибыль</t>
  </si>
  <si>
    <t>Выпадающие доходы от технологического присоединения</t>
  </si>
  <si>
    <t>Амортизация</t>
  </si>
  <si>
    <t>Амортизация, учитываемая при налогооблажении</t>
  </si>
  <si>
    <t>Амортизация, не учитываемая при налогооблажении</t>
  </si>
  <si>
    <t>Погашение заемных средств</t>
  </si>
  <si>
    <t>Капитальные вложения</t>
  </si>
  <si>
    <t>5.1</t>
  </si>
  <si>
    <t>5.2</t>
  </si>
  <si>
    <t>5.3</t>
  </si>
  <si>
    <t>5.4</t>
  </si>
  <si>
    <t>5.5</t>
  </si>
  <si>
    <t>5.5.1</t>
  </si>
  <si>
    <t>5.5.2</t>
  </si>
  <si>
    <t>5.5.3</t>
  </si>
  <si>
    <t>5.5.4</t>
  </si>
  <si>
    <t>5.6</t>
  </si>
  <si>
    <t>5.7</t>
  </si>
  <si>
    <t>5.8</t>
  </si>
  <si>
    <t>5.9</t>
  </si>
  <si>
    <t>5.10</t>
  </si>
  <si>
    <t>5.10.1</t>
  </si>
  <si>
    <t>5.10.2</t>
  </si>
  <si>
    <t>5.11</t>
  </si>
  <si>
    <t>5.12</t>
  </si>
  <si>
    <t>Итого неподконтрольные расходы</t>
  </si>
  <si>
    <t>Расходы, связанные с компенсацией незапланированных расходов/полученный избыток</t>
  </si>
  <si>
    <t>Необходимая валовая выручка, всего</t>
  </si>
  <si>
    <t>6</t>
  </si>
  <si>
    <t>7</t>
  </si>
  <si>
    <t>Общество с ограниченной ответственностью "КЭС Оренбуржья"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</si>
</sst>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/>
    </xf>
    <xf numFmtId="49" fontId="2" fillId="0" borderId="0" xfId="0" applyNumberFormat="1" applyFont="1" applyProtection="1">
      <protection locked="0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 wrapText="1"/>
    </xf>
    <xf numFmtId="4" fontId="3" fillId="0" borderId="4" xfId="0" applyNumberFormat="1" applyFont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tabSelected="1" workbookViewId="0">
      <selection activeCell="F46" sqref="F46"/>
    </sheetView>
  </sheetViews>
  <sheetFormatPr defaultRowHeight="15" x14ac:dyDescent="0.25"/>
  <cols>
    <col min="1" max="1" width="17.7109375" customWidth="1"/>
    <col min="2" max="2" width="70.7109375" customWidth="1"/>
    <col min="3" max="3" width="25" customWidth="1"/>
    <col min="4" max="4" width="28.140625" customWidth="1"/>
    <col min="5" max="5" width="30.28515625" customWidth="1"/>
    <col min="6" max="6" width="27.140625" customWidth="1"/>
  </cols>
  <sheetData>
    <row r="1" spans="1:27" ht="18.75" x14ac:dyDescent="0.3">
      <c r="A1" s="31" t="s">
        <v>6</v>
      </c>
      <c r="B1" s="31"/>
      <c r="C1" s="31"/>
      <c r="D1" s="31"/>
      <c r="E1" s="31"/>
      <c r="F1" s="31"/>
    </row>
    <row r="2" spans="1:27" ht="18.75" x14ac:dyDescent="0.3">
      <c r="A2" s="31" t="s">
        <v>137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3">
      <c r="A6" s="32" t="s">
        <v>7</v>
      </c>
      <c r="B6" s="33"/>
      <c r="C6" s="33"/>
      <c r="D6" s="33"/>
      <c r="E6" s="33"/>
      <c r="F6" s="3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 x14ac:dyDescent="0.3">
      <c r="A7" s="5" t="s">
        <v>8</v>
      </c>
      <c r="B7" s="3" t="s">
        <v>11</v>
      </c>
      <c r="C7" s="2" t="s">
        <v>12</v>
      </c>
      <c r="D7" s="6">
        <v>4.7</v>
      </c>
      <c r="E7" s="6">
        <v>4</v>
      </c>
      <c r="F7" s="6">
        <v>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 x14ac:dyDescent="0.3">
      <c r="A8" s="5" t="s">
        <v>9</v>
      </c>
      <c r="B8" s="3" t="s">
        <v>13</v>
      </c>
      <c r="C8" s="2" t="s">
        <v>12</v>
      </c>
      <c r="D8" s="6">
        <v>2</v>
      </c>
      <c r="E8" s="6">
        <v>2</v>
      </c>
      <c r="F8" s="6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 x14ac:dyDescent="0.3">
      <c r="A9" s="5" t="s">
        <v>10</v>
      </c>
      <c r="B9" s="3" t="s">
        <v>14</v>
      </c>
      <c r="C9" s="2" t="s">
        <v>15</v>
      </c>
      <c r="D9" s="6">
        <v>603.16999999999996</v>
      </c>
      <c r="E9" s="6">
        <v>727.62</v>
      </c>
      <c r="F9" s="6">
        <f>E9</f>
        <v>727.62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 x14ac:dyDescent="0.3">
      <c r="A10" s="5" t="s">
        <v>19</v>
      </c>
      <c r="B10" s="3" t="s">
        <v>16</v>
      </c>
      <c r="C10" s="2" t="s">
        <v>12</v>
      </c>
      <c r="D10" s="6">
        <v>1.89</v>
      </c>
      <c r="E10" s="27">
        <f>E9/D9</f>
        <v>1.2063265745975431</v>
      </c>
      <c r="F10" s="6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3">
      <c r="A11" s="5" t="s">
        <v>20</v>
      </c>
      <c r="B11" s="3" t="s">
        <v>17</v>
      </c>
      <c r="C11" s="2"/>
      <c r="D11" s="6">
        <v>0.75</v>
      </c>
      <c r="E11" s="6">
        <f>D11</f>
        <v>0.75</v>
      </c>
      <c r="F11" s="6">
        <f>D11</f>
        <v>0.75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 x14ac:dyDescent="0.3">
      <c r="A12" s="5" t="s">
        <v>21</v>
      </c>
      <c r="B12" s="3" t="s">
        <v>18</v>
      </c>
      <c r="C12" s="2"/>
      <c r="D12" s="27">
        <v>1.0409999999999999</v>
      </c>
      <c r="E12" s="6">
        <f>E75/D75</f>
        <v>1.4186011037756587</v>
      </c>
      <c r="F12" s="6">
        <f>F75/E75</f>
        <v>0.87803829328253447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x14ac:dyDescent="0.3">
      <c r="A13" s="35" t="s">
        <v>22</v>
      </c>
      <c r="B13" s="36"/>
      <c r="C13" s="36"/>
      <c r="D13" s="36"/>
      <c r="E13" s="36"/>
      <c r="F13" s="3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 x14ac:dyDescent="0.3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3">
      <c r="A15" s="11">
        <v>1</v>
      </c>
      <c r="B15" s="11">
        <v>2</v>
      </c>
      <c r="C15" s="11">
        <v>3</v>
      </c>
      <c r="D15" s="4">
        <v>4</v>
      </c>
      <c r="E15" s="4">
        <v>5</v>
      </c>
      <c r="F15" s="4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 x14ac:dyDescent="0.3">
      <c r="A16" s="16" t="s">
        <v>25</v>
      </c>
      <c r="B16" s="17" t="s">
        <v>23</v>
      </c>
      <c r="C16" s="18" t="s">
        <v>24</v>
      </c>
      <c r="D16" s="23">
        <f>D17+D20</f>
        <v>12643.93</v>
      </c>
      <c r="E16" s="21">
        <f>E17+E20</f>
        <v>15858.522763199999</v>
      </c>
      <c r="F16" s="21">
        <f>F17+F20</f>
        <v>16492.863673727999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customHeight="1" x14ac:dyDescent="0.3">
      <c r="A17" s="12" t="s">
        <v>27</v>
      </c>
      <c r="B17" s="13" t="s">
        <v>26</v>
      </c>
      <c r="C17" s="14" t="s">
        <v>24</v>
      </c>
      <c r="D17" s="20">
        <f>D18+D19</f>
        <v>372.28</v>
      </c>
      <c r="E17" s="20">
        <f>E18+E19</f>
        <v>466.92846720000006</v>
      </c>
      <c r="F17" s="20">
        <f>F18+F19</f>
        <v>485.60560588800007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 customHeight="1" x14ac:dyDescent="0.3">
      <c r="A18" s="14" t="s">
        <v>28</v>
      </c>
      <c r="B18" s="13" t="s">
        <v>29</v>
      </c>
      <c r="C18" s="14" t="s">
        <v>24</v>
      </c>
      <c r="D18" s="20">
        <v>288.93</v>
      </c>
      <c r="E18" s="20">
        <f>D18*1.04*1.206</f>
        <v>362.38756320000005</v>
      </c>
      <c r="F18" s="20">
        <f t="shared" ref="F18:F21" si="0">E18*1.04</f>
        <v>376.88306572800008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customHeight="1" x14ac:dyDescent="0.3">
      <c r="A19" s="14" t="s">
        <v>30</v>
      </c>
      <c r="B19" s="13" t="s">
        <v>31</v>
      </c>
      <c r="C19" s="14" t="s">
        <v>24</v>
      </c>
      <c r="D19" s="20">
        <v>83.35</v>
      </c>
      <c r="E19" s="20">
        <f>D19*1.04*1.206</f>
        <v>104.540904</v>
      </c>
      <c r="F19" s="20">
        <f t="shared" si="0"/>
        <v>108.72254016000001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60" customHeight="1" x14ac:dyDescent="0.3">
      <c r="A20" s="12" t="s">
        <v>33</v>
      </c>
      <c r="B20" s="13" t="s">
        <v>32</v>
      </c>
      <c r="C20" s="14" t="s">
        <v>24</v>
      </c>
      <c r="D20" s="20">
        <v>12271.65</v>
      </c>
      <c r="E20" s="20">
        <f>D20*1.04*1.206</f>
        <v>15391.594295999999</v>
      </c>
      <c r="F20" s="20">
        <f t="shared" si="0"/>
        <v>16007.258067839999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customHeight="1" x14ac:dyDescent="0.3">
      <c r="A21" s="16" t="s">
        <v>35</v>
      </c>
      <c r="B21" s="19" t="s">
        <v>36</v>
      </c>
      <c r="C21" s="18" t="s">
        <v>24</v>
      </c>
      <c r="D21" s="21">
        <v>5949.55</v>
      </c>
      <c r="E21" s="21">
        <f>D21*1.04*1.206</f>
        <v>7462.1635919999999</v>
      </c>
      <c r="F21" s="21">
        <f t="shared" si="0"/>
        <v>7760.6501356799999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 customHeight="1" x14ac:dyDescent="0.3">
      <c r="A22" s="16" t="s">
        <v>37</v>
      </c>
      <c r="B22" s="19" t="s">
        <v>38</v>
      </c>
      <c r="C22" s="18" t="s">
        <v>24</v>
      </c>
      <c r="D22" s="21">
        <f>D40</f>
        <v>755.59</v>
      </c>
      <c r="E22" s="21">
        <f>E25+E29+E34+E35+E40</f>
        <v>947.6912016</v>
      </c>
      <c r="F22" s="21">
        <f>F25+F29+F34+F35+F40</f>
        <v>985.598849664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customHeight="1" x14ac:dyDescent="0.3">
      <c r="A23" s="12" t="s">
        <v>57</v>
      </c>
      <c r="B23" s="3" t="s">
        <v>39</v>
      </c>
      <c r="C23" s="14" t="s">
        <v>24</v>
      </c>
      <c r="D23" s="20">
        <v>0</v>
      </c>
      <c r="E23" s="20">
        <v>0</v>
      </c>
      <c r="F23" s="20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 x14ac:dyDescent="0.3">
      <c r="A24" s="12" t="s">
        <v>34</v>
      </c>
      <c r="B24" s="3" t="s">
        <v>40</v>
      </c>
      <c r="C24" s="14" t="s">
        <v>24</v>
      </c>
      <c r="D24" s="20">
        <v>0</v>
      </c>
      <c r="E24" s="20">
        <v>0</v>
      </c>
      <c r="F24" s="20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 x14ac:dyDescent="0.3">
      <c r="A25" s="12" t="s">
        <v>58</v>
      </c>
      <c r="B25" s="3" t="s">
        <v>41</v>
      </c>
      <c r="C25" s="14" t="s">
        <v>24</v>
      </c>
      <c r="D25" s="20">
        <v>0</v>
      </c>
      <c r="E25" s="20">
        <f>D25*1.04</f>
        <v>0</v>
      </c>
      <c r="F25" s="20">
        <f>E25*1.04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 x14ac:dyDescent="0.3">
      <c r="A26" s="12" t="s">
        <v>59</v>
      </c>
      <c r="B26" s="3" t="s">
        <v>42</v>
      </c>
      <c r="C26" s="14" t="s">
        <v>24</v>
      </c>
      <c r="D26" s="20">
        <v>0</v>
      </c>
      <c r="E26" s="20">
        <v>0</v>
      </c>
      <c r="F26" s="20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 x14ac:dyDescent="0.3">
      <c r="A27" s="12" t="s">
        <v>60</v>
      </c>
      <c r="B27" s="3" t="s">
        <v>43</v>
      </c>
      <c r="C27" s="14" t="s">
        <v>24</v>
      </c>
      <c r="D27" s="20">
        <v>0</v>
      </c>
      <c r="E27" s="20">
        <v>0</v>
      </c>
      <c r="F27" s="20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 customHeight="1" x14ac:dyDescent="0.3">
      <c r="A28" s="12" t="s">
        <v>61</v>
      </c>
      <c r="B28" s="3" t="s">
        <v>44</v>
      </c>
      <c r="C28" s="14" t="s">
        <v>24</v>
      </c>
      <c r="D28" s="20">
        <v>0</v>
      </c>
      <c r="E28" s="20">
        <v>0</v>
      </c>
      <c r="F28" s="20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 x14ac:dyDescent="0.3">
      <c r="A29" s="12" t="s">
        <v>62</v>
      </c>
      <c r="B29" s="3" t="s">
        <v>45</v>
      </c>
      <c r="C29" s="14" t="s">
        <v>24</v>
      </c>
      <c r="D29" s="20">
        <v>0</v>
      </c>
      <c r="E29" s="20">
        <f>D29*1.04</f>
        <v>0</v>
      </c>
      <c r="F29" s="20">
        <f>E29*1.04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 x14ac:dyDescent="0.3">
      <c r="A30" s="12" t="s">
        <v>63</v>
      </c>
      <c r="B30" s="3" t="s">
        <v>46</v>
      </c>
      <c r="C30" s="14" t="s">
        <v>24</v>
      </c>
      <c r="D30" s="20">
        <v>0</v>
      </c>
      <c r="E30" s="20">
        <v>0</v>
      </c>
      <c r="F30" s="20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3">
      <c r="A31" s="12" t="s">
        <v>64</v>
      </c>
      <c r="B31" s="3" t="s">
        <v>47</v>
      </c>
      <c r="C31" s="14" t="s">
        <v>24</v>
      </c>
      <c r="D31" s="20">
        <v>0</v>
      </c>
      <c r="E31" s="20">
        <v>0</v>
      </c>
      <c r="F31" s="20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 x14ac:dyDescent="0.3">
      <c r="A32" s="12" t="s">
        <v>65</v>
      </c>
      <c r="B32" s="3" t="s">
        <v>48</v>
      </c>
      <c r="C32" s="14" t="s">
        <v>24</v>
      </c>
      <c r="D32" s="20">
        <v>0</v>
      </c>
      <c r="E32" s="20">
        <v>0</v>
      </c>
      <c r="F32" s="20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 x14ac:dyDescent="0.3">
      <c r="A33" s="12" t="s">
        <v>66</v>
      </c>
      <c r="B33" s="3" t="s">
        <v>49</v>
      </c>
      <c r="C33" s="14" t="s">
        <v>24</v>
      </c>
      <c r="D33" s="20">
        <v>0</v>
      </c>
      <c r="E33" s="20">
        <v>0</v>
      </c>
      <c r="F33" s="20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6" customHeight="1" x14ac:dyDescent="0.3">
      <c r="A34" s="12" t="s">
        <v>67</v>
      </c>
      <c r="B34" s="15" t="s">
        <v>50</v>
      </c>
      <c r="C34" s="14" t="s">
        <v>24</v>
      </c>
      <c r="D34" s="20">
        <v>0</v>
      </c>
      <c r="E34" s="20">
        <f>D34*1.04</f>
        <v>0</v>
      </c>
      <c r="F34" s="20">
        <f>E34*1.04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 x14ac:dyDescent="0.3">
      <c r="A35" s="12" t="s">
        <v>68</v>
      </c>
      <c r="B35" s="3" t="s">
        <v>51</v>
      </c>
      <c r="C35" s="14" t="s">
        <v>24</v>
      </c>
      <c r="D35" s="20">
        <v>0</v>
      </c>
      <c r="E35" s="20">
        <f>D35*1.04</f>
        <v>0</v>
      </c>
      <c r="F35" s="20">
        <f>E35*1.04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customHeight="1" x14ac:dyDescent="0.3">
      <c r="A36" s="12" t="s">
        <v>69</v>
      </c>
      <c r="B36" s="3" t="s">
        <v>52</v>
      </c>
      <c r="C36" s="14" t="s">
        <v>24</v>
      </c>
      <c r="D36" s="20">
        <v>0</v>
      </c>
      <c r="E36" s="20">
        <v>0</v>
      </c>
      <c r="F36" s="20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 x14ac:dyDescent="0.3">
      <c r="A37" s="12" t="s">
        <v>70</v>
      </c>
      <c r="B37" s="3" t="s">
        <v>53</v>
      </c>
      <c r="C37" s="14" t="s">
        <v>24</v>
      </c>
      <c r="D37" s="20">
        <v>0</v>
      </c>
      <c r="E37" s="20">
        <v>0</v>
      </c>
      <c r="F37" s="20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 x14ac:dyDescent="0.3">
      <c r="A38" s="12" t="s">
        <v>71</v>
      </c>
      <c r="B38" s="3" t="s">
        <v>54</v>
      </c>
      <c r="C38" s="14" t="s">
        <v>24</v>
      </c>
      <c r="D38" s="20">
        <v>0</v>
      </c>
      <c r="E38" s="20">
        <v>0</v>
      </c>
      <c r="F38" s="20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 x14ac:dyDescent="0.3">
      <c r="A39" s="12" t="s">
        <v>72</v>
      </c>
      <c r="B39" s="3" t="s">
        <v>55</v>
      </c>
      <c r="C39" s="14" t="s">
        <v>24</v>
      </c>
      <c r="D39" s="20">
        <v>0</v>
      </c>
      <c r="E39" s="20">
        <v>0</v>
      </c>
      <c r="F39" s="20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 customHeight="1" x14ac:dyDescent="0.3">
      <c r="A40" s="12" t="s">
        <v>73</v>
      </c>
      <c r="B40" s="1" t="s">
        <v>56</v>
      </c>
      <c r="C40" s="14" t="s">
        <v>24</v>
      </c>
      <c r="D40" s="20">
        <v>755.59</v>
      </c>
      <c r="E40" s="20">
        <f>D40*1.04*1.206</f>
        <v>947.6912016</v>
      </c>
      <c r="F40" s="20">
        <f>E40*1.04</f>
        <v>985.598849664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customHeight="1" x14ac:dyDescent="0.3">
      <c r="A41" s="16" t="s">
        <v>80</v>
      </c>
      <c r="B41" s="19" t="s">
        <v>75</v>
      </c>
      <c r="C41" s="18" t="s">
        <v>24</v>
      </c>
      <c r="D41" s="21">
        <f>D42+D45</f>
        <v>389.95</v>
      </c>
      <c r="E41" s="21">
        <f>E42+E45</f>
        <v>526.75817119999999</v>
      </c>
      <c r="F41" s="21">
        <f>F42+F45</f>
        <v>490.57809804800002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customHeight="1" x14ac:dyDescent="0.3">
      <c r="A42" s="12" t="s">
        <v>74</v>
      </c>
      <c r="B42" s="3" t="s">
        <v>76</v>
      </c>
      <c r="C42" s="14" t="s">
        <v>24</v>
      </c>
      <c r="D42" s="20">
        <v>138.13</v>
      </c>
      <c r="E42" s="20">
        <f>D42*1.04*1.206</f>
        <v>173.2481712</v>
      </c>
      <c r="F42" s="20">
        <f>E42*1.04</f>
        <v>180.17809804800001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 x14ac:dyDescent="0.3">
      <c r="A43" s="12" t="s">
        <v>81</v>
      </c>
      <c r="B43" s="3" t="s">
        <v>77</v>
      </c>
      <c r="C43" s="14" t="s">
        <v>24</v>
      </c>
      <c r="D43" s="20">
        <v>0</v>
      </c>
      <c r="E43" s="20">
        <v>0</v>
      </c>
      <c r="F43" s="20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2.25" customHeight="1" x14ac:dyDescent="0.3">
      <c r="A44" s="12" t="s">
        <v>82</v>
      </c>
      <c r="B44" s="15" t="s">
        <v>78</v>
      </c>
      <c r="C44" s="14" t="s">
        <v>24</v>
      </c>
      <c r="D44" s="20">
        <v>0</v>
      </c>
      <c r="E44" s="20">
        <v>0</v>
      </c>
      <c r="F44" s="20"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 customHeight="1" thickBot="1" x14ac:dyDescent="0.35">
      <c r="A45" s="12" t="s">
        <v>83</v>
      </c>
      <c r="B45" s="3" t="s">
        <v>79</v>
      </c>
      <c r="C45" s="14" t="s">
        <v>24</v>
      </c>
      <c r="D45" s="20">
        <v>251.82</v>
      </c>
      <c r="E45" s="20">
        <v>353.51</v>
      </c>
      <c r="F45" s="20">
        <v>310.39999999999998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 thickBot="1" x14ac:dyDescent="0.35">
      <c r="A46" s="22">
        <v>4</v>
      </c>
      <c r="B46" s="8" t="s">
        <v>84</v>
      </c>
      <c r="C46" s="9" t="s">
        <v>85</v>
      </c>
      <c r="D46" s="20">
        <v>0</v>
      </c>
      <c r="E46" s="20">
        <v>0</v>
      </c>
      <c r="F46" s="20"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 customHeight="1" x14ac:dyDescent="0.3">
      <c r="A47" s="12" t="s">
        <v>90</v>
      </c>
      <c r="B47" s="3" t="s">
        <v>86</v>
      </c>
      <c r="C47" s="14" t="s">
        <v>24</v>
      </c>
      <c r="D47" s="20">
        <v>0</v>
      </c>
      <c r="E47" s="20">
        <v>0</v>
      </c>
      <c r="F47" s="20"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2.25" customHeight="1" x14ac:dyDescent="0.3">
      <c r="A48" s="12" t="s">
        <v>91</v>
      </c>
      <c r="B48" s="15" t="s">
        <v>87</v>
      </c>
      <c r="C48" s="14" t="s">
        <v>24</v>
      </c>
      <c r="D48" s="20">
        <v>0</v>
      </c>
      <c r="E48" s="20">
        <v>0</v>
      </c>
      <c r="F48" s="20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 x14ac:dyDescent="0.3">
      <c r="A49" s="12" t="s">
        <v>92</v>
      </c>
      <c r="B49" s="3" t="s">
        <v>88</v>
      </c>
      <c r="C49" s="14" t="s">
        <v>24</v>
      </c>
      <c r="D49" s="20">
        <v>0</v>
      </c>
      <c r="E49" s="20">
        <v>0</v>
      </c>
      <c r="F49" s="20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 x14ac:dyDescent="0.3">
      <c r="A50" s="12" t="s">
        <v>93</v>
      </c>
      <c r="B50" s="3" t="s">
        <v>89</v>
      </c>
      <c r="C50" s="14" t="s">
        <v>24</v>
      </c>
      <c r="D50" s="20">
        <v>0</v>
      </c>
      <c r="E50" s="20">
        <v>0</v>
      </c>
      <c r="F50" s="20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 x14ac:dyDescent="0.3">
      <c r="A51" s="16"/>
      <c r="B51" s="19" t="s">
        <v>94</v>
      </c>
      <c r="C51" s="18" t="s">
        <v>24</v>
      </c>
      <c r="D51" s="21">
        <f>D41+D16+D21+D22</f>
        <v>19739.02</v>
      </c>
      <c r="E51" s="21">
        <f>E41+E22+E21+E16</f>
        <v>24795.135728000001</v>
      </c>
      <c r="F51" s="21">
        <f>F41+F22+F21+F16</f>
        <v>25729.690757119999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 x14ac:dyDescent="0.3">
      <c r="A52" s="38" t="s">
        <v>95</v>
      </c>
      <c r="B52" s="39"/>
      <c r="C52" s="39"/>
      <c r="D52" s="39"/>
      <c r="E52" s="39"/>
      <c r="F52" s="4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 x14ac:dyDescent="0.3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customHeight="1" x14ac:dyDescent="0.3">
      <c r="A54" s="24" t="s">
        <v>114</v>
      </c>
      <c r="B54" s="25" t="s">
        <v>96</v>
      </c>
      <c r="C54" s="14" t="s">
        <v>24</v>
      </c>
      <c r="D54" s="20">
        <v>0</v>
      </c>
      <c r="E54" s="20">
        <v>0</v>
      </c>
      <c r="F54" s="20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 x14ac:dyDescent="0.3">
      <c r="A55" s="24" t="s">
        <v>115</v>
      </c>
      <c r="B55" s="25" t="s">
        <v>97</v>
      </c>
      <c r="C55" s="14" t="s">
        <v>24</v>
      </c>
      <c r="D55" s="20">
        <v>0</v>
      </c>
      <c r="E55" s="20">
        <v>0</v>
      </c>
      <c r="F55" s="20"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customHeight="1" x14ac:dyDescent="0.3">
      <c r="A56" s="24" t="s">
        <v>116</v>
      </c>
      <c r="B56" s="25" t="s">
        <v>98</v>
      </c>
      <c r="C56" s="14" t="s">
        <v>24</v>
      </c>
      <c r="D56" s="20">
        <v>0</v>
      </c>
      <c r="E56" s="20">
        <v>0</v>
      </c>
      <c r="F56" s="20"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30" customHeight="1" x14ac:dyDescent="0.3">
      <c r="A57" s="24" t="s">
        <v>117</v>
      </c>
      <c r="B57" s="25" t="s">
        <v>99</v>
      </c>
      <c r="C57" s="14" t="s">
        <v>24</v>
      </c>
      <c r="D57" s="20">
        <v>2949.1</v>
      </c>
      <c r="E57" s="20">
        <f>D57</f>
        <v>2949.1</v>
      </c>
      <c r="F57" s="20">
        <f>E57</f>
        <v>2949.1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customHeight="1" x14ac:dyDescent="0.3">
      <c r="A58" s="24" t="s">
        <v>118</v>
      </c>
      <c r="B58" s="25" t="s">
        <v>100</v>
      </c>
      <c r="C58" s="14" t="s">
        <v>24</v>
      </c>
      <c r="D58" s="20">
        <v>0</v>
      </c>
      <c r="E58" s="20">
        <v>0</v>
      </c>
      <c r="F58" s="20"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 x14ac:dyDescent="0.3">
      <c r="A59" s="24" t="s">
        <v>119</v>
      </c>
      <c r="B59" s="25" t="s">
        <v>101</v>
      </c>
      <c r="C59" s="14" t="s">
        <v>24</v>
      </c>
      <c r="D59" s="20">
        <v>0</v>
      </c>
      <c r="E59" s="20">
        <v>0</v>
      </c>
      <c r="F59" s="20"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 customHeight="1" x14ac:dyDescent="0.3">
      <c r="A60" s="24" t="s">
        <v>120</v>
      </c>
      <c r="B60" s="25" t="s">
        <v>102</v>
      </c>
      <c r="C60" s="14" t="s">
        <v>24</v>
      </c>
      <c r="D60" s="20">
        <v>0</v>
      </c>
      <c r="E60" s="20">
        <v>0</v>
      </c>
      <c r="F60" s="20"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 customHeight="1" x14ac:dyDescent="0.3">
      <c r="A61" s="24" t="s">
        <v>121</v>
      </c>
      <c r="B61" s="25" t="s">
        <v>103</v>
      </c>
      <c r="C61" s="14" t="s">
        <v>24</v>
      </c>
      <c r="D61" s="20">
        <v>0</v>
      </c>
      <c r="E61" s="20">
        <v>0</v>
      </c>
      <c r="F61" s="20"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 x14ac:dyDescent="0.3">
      <c r="A62" s="24" t="s">
        <v>122</v>
      </c>
      <c r="B62" s="3" t="s">
        <v>104</v>
      </c>
      <c r="C62" s="14" t="s">
        <v>24</v>
      </c>
      <c r="D62" s="20">
        <v>0</v>
      </c>
      <c r="E62" s="20">
        <v>0</v>
      </c>
      <c r="F62" s="20"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 x14ac:dyDescent="0.3">
      <c r="A63" s="12" t="s">
        <v>123</v>
      </c>
      <c r="B63" s="3" t="s">
        <v>105</v>
      </c>
      <c r="C63" s="14" t="s">
        <v>24</v>
      </c>
      <c r="D63" s="20">
        <v>1796.76</v>
      </c>
      <c r="E63" s="20">
        <f>E21*30.4/100</f>
        <v>2268.4977319679997</v>
      </c>
      <c r="F63" s="20">
        <f>F21*30.4/100</f>
        <v>2359.2376412467197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customHeight="1" x14ac:dyDescent="0.3">
      <c r="A64" s="12" t="s">
        <v>124</v>
      </c>
      <c r="B64" s="3" t="s">
        <v>106</v>
      </c>
      <c r="C64" s="14" t="s">
        <v>24</v>
      </c>
      <c r="D64" s="20">
        <v>0</v>
      </c>
      <c r="E64" s="20">
        <f>D64*1.04*1.047</f>
        <v>0</v>
      </c>
      <c r="F64" s="20">
        <f>E64*1.04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customHeight="1" x14ac:dyDescent="0.3">
      <c r="A65" s="12" t="s">
        <v>125</v>
      </c>
      <c r="B65" s="3" t="s">
        <v>107</v>
      </c>
      <c r="C65" s="14" t="s">
        <v>24</v>
      </c>
      <c r="D65" s="20">
        <v>0</v>
      </c>
      <c r="E65" s="20">
        <v>0</v>
      </c>
      <c r="F65" s="20"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 x14ac:dyDescent="0.3">
      <c r="A66" s="12" t="s">
        <v>126</v>
      </c>
      <c r="B66" s="3" t="s">
        <v>108</v>
      </c>
      <c r="C66" s="14" t="s">
        <v>24</v>
      </c>
      <c r="D66" s="20">
        <v>0</v>
      </c>
      <c r="E66" s="20">
        <v>0</v>
      </c>
      <c r="F66" s="20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customHeight="1" x14ac:dyDescent="0.3">
      <c r="A67" s="12" t="s">
        <v>127</v>
      </c>
      <c r="B67" s="3" t="s">
        <v>109</v>
      </c>
      <c r="C67" s="14" t="s">
        <v>24</v>
      </c>
      <c r="D67" s="20">
        <v>0</v>
      </c>
      <c r="E67" s="20">
        <v>1.84</v>
      </c>
      <c r="F67" s="20">
        <v>1.84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 x14ac:dyDescent="0.3">
      <c r="A68" s="12" t="s">
        <v>128</v>
      </c>
      <c r="B68" s="3" t="s">
        <v>110</v>
      </c>
      <c r="C68" s="14" t="s">
        <v>24</v>
      </c>
      <c r="D68" s="20">
        <v>0</v>
      </c>
      <c r="E68" s="20">
        <v>0</v>
      </c>
      <c r="F68" s="20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 x14ac:dyDescent="0.3">
      <c r="A69" s="12" t="s">
        <v>129</v>
      </c>
      <c r="B69" s="3" t="s">
        <v>111</v>
      </c>
      <c r="C69" s="14" t="s">
        <v>24</v>
      </c>
      <c r="D69" s="20">
        <v>0</v>
      </c>
      <c r="E69" s="20">
        <v>0</v>
      </c>
      <c r="F69" s="20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 x14ac:dyDescent="0.3">
      <c r="A70" s="12" t="s">
        <v>130</v>
      </c>
      <c r="B70" s="3" t="s">
        <v>112</v>
      </c>
      <c r="C70" s="14" t="s">
        <v>24</v>
      </c>
      <c r="D70" s="20">
        <v>0</v>
      </c>
      <c r="E70" s="20">
        <v>0</v>
      </c>
      <c r="F70" s="20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customHeight="1" x14ac:dyDescent="0.3">
      <c r="A71" s="12" t="s">
        <v>131</v>
      </c>
      <c r="B71" s="3" t="s">
        <v>113</v>
      </c>
      <c r="C71" s="14" t="s">
        <v>24</v>
      </c>
      <c r="D71" s="20">
        <v>0</v>
      </c>
      <c r="E71" s="20">
        <v>0</v>
      </c>
      <c r="F71" s="20"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 customHeight="1" x14ac:dyDescent="0.3">
      <c r="A72" s="12"/>
      <c r="B72" s="19" t="s">
        <v>132</v>
      </c>
      <c r="C72" s="18" t="s">
        <v>24</v>
      </c>
      <c r="D72" s="21">
        <f>D57+D63+D64</f>
        <v>4745.8599999999997</v>
      </c>
      <c r="E72" s="21">
        <f>E57+E63+E67</f>
        <v>5219.4377319679998</v>
      </c>
      <c r="F72" s="21">
        <f>F57+F63+F67</f>
        <v>5310.1776412467198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 customHeight="1" x14ac:dyDescent="0.3">
      <c r="A73" s="28" t="s">
        <v>133</v>
      </c>
      <c r="B73" s="29"/>
      <c r="C73" s="29"/>
      <c r="D73" s="29"/>
      <c r="E73" s="29"/>
      <c r="F73" s="3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4.5" customHeight="1" x14ac:dyDescent="0.3">
      <c r="A74" s="16" t="s">
        <v>135</v>
      </c>
      <c r="B74" s="26" t="s">
        <v>133</v>
      </c>
      <c r="C74" s="18" t="s">
        <v>24</v>
      </c>
      <c r="D74" s="21">
        <v>435.01</v>
      </c>
      <c r="E74" s="21">
        <v>5336.81</v>
      </c>
      <c r="F74" s="21"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30" customHeight="1" x14ac:dyDescent="0.3">
      <c r="A75" s="16" t="s">
        <v>136</v>
      </c>
      <c r="B75" s="19" t="s">
        <v>134</v>
      </c>
      <c r="C75" s="18" t="s">
        <v>24</v>
      </c>
      <c r="D75" s="21">
        <f>D51+D72+D74</f>
        <v>24919.89</v>
      </c>
      <c r="E75" s="21">
        <f>E74+E72+E51</f>
        <v>35351.383459967998</v>
      </c>
      <c r="F75" s="21">
        <f>F51+F72</f>
        <v>31039.868398366718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x14ac:dyDescent="0.3">
      <c r="A76" s="7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x14ac:dyDescent="0.3">
      <c r="A77" s="7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x14ac:dyDescent="0.3">
      <c r="A78" s="1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x14ac:dyDescent="0.3">
      <c r="A79" s="1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x14ac:dyDescent="0.3">
      <c r="A80" s="1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x14ac:dyDescent="0.3">
      <c r="A81" s="1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x14ac:dyDescent="0.3">
      <c r="A82" s="1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x14ac:dyDescent="0.3">
      <c r="A83" s="1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x14ac:dyDescent="0.3">
      <c r="A84" s="1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x14ac:dyDescent="0.3">
      <c r="A85" s="1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x14ac:dyDescent="0.3">
      <c r="A86" s="1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x14ac:dyDescent="0.3">
      <c r="A87" s="1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x14ac:dyDescent="0.3">
      <c r="A88" s="1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</sheetData>
  <mergeCells count="6">
    <mergeCell ref="A73:F73"/>
    <mergeCell ref="A2:F2"/>
    <mergeCell ref="A1:F1"/>
    <mergeCell ref="A6:F6"/>
    <mergeCell ref="A13:F13"/>
    <mergeCell ref="A52:F52"/>
  </mergeCells>
  <pageMargins left="0.7" right="0.7" top="0.75" bottom="0.75" header="0.3" footer="0.3"/>
  <pageSetup paperSize="9"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Анатольевна</dc:creator>
  <cp:lastModifiedBy>Елена Анатольевна</cp:lastModifiedBy>
  <cp:lastPrinted>2017-04-14T07:14:55Z</cp:lastPrinted>
  <dcterms:created xsi:type="dcterms:W3CDTF">2017-04-05T07:20:13Z</dcterms:created>
  <dcterms:modified xsi:type="dcterms:W3CDTF">2017-04-14T12:01:33Z</dcterms:modified>
</cp:coreProperties>
</file>